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5528" windowHeight="12108" tabRatio="654" activeTab="1"/>
  </bookViews>
  <sheets>
    <sheet name="Instructions" sheetId="1" r:id="rId1"/>
    <sheet name="N5886M" sheetId="2" r:id="rId2"/>
  </sheets>
  <definedNames>
    <definedName name="_xlnm.Print_Area" localSheetId="1">'N5886M'!$A$1:$F$50</definedName>
  </definedNames>
  <calcPr fullCalcOnLoad="1"/>
</workbook>
</file>

<file path=xl/sharedStrings.xml><?xml version="1.0" encoding="utf-8"?>
<sst xmlns="http://schemas.openxmlformats.org/spreadsheetml/2006/main" count="45" uniqueCount="43">
  <si>
    <t>Position</t>
  </si>
  <si>
    <t>Weight</t>
  </si>
  <si>
    <t>Arm</t>
  </si>
  <si>
    <t>Pilot</t>
  </si>
  <si>
    <t>Fuel for Flight</t>
  </si>
  <si>
    <t>Aircraft Registration:</t>
  </si>
  <si>
    <t>Front Passenger</t>
  </si>
  <si>
    <t>Ramp Condition</t>
  </si>
  <si>
    <t>Takeoff Condition</t>
  </si>
  <si>
    <t>Landing Condition</t>
  </si>
  <si>
    <r>
      <t xml:space="preserve">Weight 
</t>
    </r>
    <r>
      <rPr>
        <b/>
        <sz val="8"/>
        <rFont val="Arial"/>
        <family val="2"/>
      </rPr>
      <t>(lbs)</t>
    </r>
  </si>
  <si>
    <r>
      <t xml:space="preserve">Arm 
</t>
    </r>
    <r>
      <rPr>
        <b/>
        <sz val="8"/>
        <rFont val="Arial"/>
        <family val="2"/>
      </rPr>
      <t>(in.)</t>
    </r>
  </si>
  <si>
    <r>
      <t xml:space="preserve">Moment /1000 
</t>
    </r>
    <r>
      <rPr>
        <b/>
        <sz val="8"/>
        <rFont val="Arial"/>
        <family val="2"/>
      </rPr>
      <t>(in.-lbs)</t>
    </r>
  </si>
  <si>
    <t>Weight and Balance Loading Form</t>
  </si>
  <si>
    <t>Zero Fuel Condition</t>
  </si>
  <si>
    <t>Rear Passenger 1</t>
  </si>
  <si>
    <t>Rear Passenger 2</t>
  </si>
  <si>
    <t>Qty</t>
  </si>
  <si>
    <t>It is the responsibility of the Pilot in Command to ensure that the weight, arm, and moment are entered correctly from the weight and balance form in the approved airplane flight manual and that the stations are correctly entered from the approved equipment list.</t>
  </si>
  <si>
    <t>Envelope</t>
  </si>
  <si>
    <t>Revised: 6/16/2009</t>
  </si>
  <si>
    <t>Baggage Compartment</t>
  </si>
  <si>
    <t>Aircraft Type:</t>
  </si>
  <si>
    <t>Input fields shaded in gray</t>
  </si>
  <si>
    <r>
      <t>Basic Empty Weight</t>
    </r>
    <r>
      <rPr>
        <sz val="7"/>
        <rFont val="Arial"/>
        <family val="2"/>
      </rPr>
      <t xml:space="preserve">   (from Aircraft POH)</t>
    </r>
  </si>
  <si>
    <r>
      <t>Fuel Load</t>
    </r>
    <r>
      <rPr>
        <sz val="7"/>
        <rFont val="Arial"/>
        <family val="2"/>
      </rPr>
      <t xml:space="preserve">   (6.0 lbs/gal)</t>
    </r>
  </si>
  <si>
    <t>SR20 G3</t>
  </si>
  <si>
    <t>Cirrus Weight and Balance Loading Forms</t>
  </si>
  <si>
    <t>The worksheets in this document enable the pilot to calculate the total weight, center of gravity, and moment for the aircraft.</t>
  </si>
  <si>
    <t>Instructions</t>
  </si>
  <si>
    <t>Enter other weights as appropriate in the fields shaded in gray.</t>
  </si>
  <si>
    <t>It is the responsibility of the pilot in command to ensure that the airplane is properly loaded and operated within the prescribed weight and center of gravity limits.</t>
  </si>
  <si>
    <t>Notes</t>
  </si>
  <si>
    <t>•</t>
  </si>
  <si>
    <t>Every effort has been made to ensure the accuracy of the information in these worksheets. However if there is a disagreement between the worksheet and the Pilot's Operating Handbook, the POH takes precedence.</t>
  </si>
  <si>
    <t>Fuel for Start, Taxi, &amp; Run-up</t>
  </si>
  <si>
    <t>Please send errors and comments to training@cirrusaircraft.com</t>
  </si>
  <si>
    <t>Enter the Basic Empty Weight and Moment from Section 6 of the aircraft's POH.</t>
  </si>
  <si>
    <t>Worksheets are protected for ease of use and to prevent inadvertent deletion of formulas. If a change is necessary to a protected cell, the worksheet may be unprotected. There is no password required. Please see the Microsoft Excel help file for instructions on how to unprotect a worksheet.</t>
  </si>
  <si>
    <t>Rear Passenger 3 (If equipped)</t>
  </si>
  <si>
    <t>Revised: 24 January 2013</t>
  </si>
  <si>
    <t>N5886M</t>
  </si>
  <si>
    <t>Click the appropriate tab at the bottom of this screen for the tail number of Cirrus aircraft you fly.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</si>
</sst>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0.0"/>
  </numFmts>
  <fonts count="58">
    <font>
      <sz val="10"/>
      <name val="MS Sans Serif"/>
      <family val="0"/>
    </font>
    <font>
      <b/>
      <sz val="10"/>
      <name val="MS Sans Serif"/>
      <family val="0"/>
    </font>
    <font>
      <i/>
      <sz val="10"/>
      <name val="MS Sans Serif"/>
      <family val="0"/>
    </font>
    <font>
      <b/>
      <i/>
      <sz val="10"/>
      <name val="MS Sans Serif"/>
      <family val="0"/>
    </font>
    <font>
      <sz val="10"/>
      <name val="Arial"/>
      <family val="2"/>
    </font>
    <font>
      <i/>
      <sz val="10"/>
      <name val="Arial"/>
      <family val="2"/>
    </font>
    <font>
      <b/>
      <sz val="10"/>
      <name val="Arial"/>
      <family val="2"/>
    </font>
    <font>
      <sz val="7"/>
      <name val="Arial"/>
      <family val="2"/>
    </font>
    <font>
      <sz val="15"/>
      <name val="Arial"/>
      <family val="2"/>
    </font>
    <font>
      <sz val="14"/>
      <name val="Arial"/>
      <family val="2"/>
    </font>
    <font>
      <sz val="9"/>
      <name val="Arial"/>
      <family val="2"/>
    </font>
    <font>
      <b/>
      <sz val="14"/>
      <name val="Arial"/>
      <family val="2"/>
    </font>
    <font>
      <b/>
      <sz val="12"/>
      <name val="Arial"/>
      <family val="2"/>
    </font>
    <font>
      <sz val="8"/>
      <name val="Arial"/>
      <family val="2"/>
    </font>
    <font>
      <b/>
      <sz val="8"/>
      <name val="Arial"/>
      <family val="2"/>
    </font>
    <font>
      <b/>
      <sz val="11"/>
      <name val="Arial"/>
      <family val="2"/>
    </font>
    <font>
      <i/>
      <sz val="8"/>
      <name val="Arial"/>
      <family val="2"/>
    </font>
    <font>
      <sz val="8"/>
      <name val="MS Sans Serif"/>
      <family val="0"/>
    </font>
    <font>
      <b/>
      <sz val="2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2"/>
    </font>
    <font>
      <sz val="6.25"/>
      <color indexed="8"/>
      <name val="Arial"/>
      <family val="2"/>
    </font>
    <font>
      <b/>
      <sz val="8"/>
      <color indexed="8"/>
      <name val="Arial"/>
      <family val="2"/>
    </font>
    <font>
      <b/>
      <sz val="10.25"/>
      <color indexed="8"/>
      <name val="Arial"/>
      <family val="2"/>
    </font>
    <font>
      <sz val="7.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medium"/>
      <bottom style="medium"/>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color indexed="63"/>
      </left>
      <right>
        <color indexed="63"/>
      </right>
      <top style="medium"/>
      <bottom style="medium"/>
    </border>
    <border>
      <left style="thin"/>
      <right style="medium"/>
      <top style="medium"/>
      <bottom style="medium"/>
    </border>
    <border>
      <left style="thin"/>
      <right style="thin"/>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right style="medium"/>
      <top style="medium"/>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4" fillId="0" borderId="0" xfId="0" applyFont="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hidden="1"/>
    </xf>
    <xf numFmtId="0" fontId="8"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horizontal="justify" wrapText="1"/>
      <protection/>
    </xf>
    <xf numFmtId="0" fontId="4" fillId="0" borderId="0" xfId="0" applyFont="1" applyAlignment="1" applyProtection="1">
      <alignment horizontal="left"/>
      <protection/>
    </xf>
    <xf numFmtId="12" fontId="4" fillId="0" borderId="0" xfId="0" applyNumberFormat="1" applyFont="1" applyAlignment="1" applyProtection="1">
      <alignment horizontal="left"/>
      <protection/>
    </xf>
    <xf numFmtId="0" fontId="10" fillId="0" borderId="0" xfId="0" applyFont="1" applyAlignment="1" applyProtection="1">
      <alignment wrapText="1"/>
      <protection/>
    </xf>
    <xf numFmtId="0" fontId="11" fillId="0" borderId="0" xfId="0" applyFont="1" applyAlignment="1" applyProtection="1">
      <alignment/>
      <protection/>
    </xf>
    <xf numFmtId="0" fontId="6" fillId="0" borderId="0" xfId="0" applyFont="1" applyAlignment="1" applyProtection="1">
      <alignment/>
      <protection/>
    </xf>
    <xf numFmtId="0" fontId="10" fillId="0" borderId="10" xfId="0" applyFont="1" applyBorder="1" applyAlignment="1" applyProtection="1">
      <alignment horizontal="center" wrapText="1"/>
      <protection/>
    </xf>
    <xf numFmtId="0" fontId="15" fillId="0" borderId="0" xfId="0" applyFont="1" applyAlignment="1" applyProtection="1">
      <alignment horizontal="right"/>
      <protection/>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168" fontId="6" fillId="0" borderId="0" xfId="0" applyNumberFormat="1" applyFont="1" applyAlignment="1" applyProtection="1">
      <alignment horizontal="center" vertical="center"/>
      <protection/>
    </xf>
    <xf numFmtId="0" fontId="10" fillId="0" borderId="13" xfId="0" applyFont="1" applyBorder="1" applyAlignment="1" applyProtection="1">
      <alignment horizontal="center" wrapText="1"/>
      <protection locked="0"/>
    </xf>
    <xf numFmtId="167" fontId="13" fillId="0" borderId="14" xfId="0" applyNumberFormat="1" applyFont="1" applyBorder="1" applyAlignment="1" applyProtection="1">
      <alignment horizontal="center" vertical="center"/>
      <protection/>
    </xf>
    <xf numFmtId="167" fontId="13" fillId="0" borderId="15" xfId="0" applyNumberFormat="1" applyFont="1" applyBorder="1" applyAlignment="1" applyProtection="1">
      <alignment horizontal="center" vertical="center"/>
      <protection/>
    </xf>
    <xf numFmtId="167" fontId="13" fillId="0" borderId="16" xfId="0" applyNumberFormat="1" applyFont="1" applyBorder="1" applyAlignment="1" applyProtection="1">
      <alignment horizontal="center" vertical="center"/>
      <protection/>
    </xf>
    <xf numFmtId="167" fontId="13" fillId="0" borderId="0" xfId="0" applyNumberFormat="1" applyFont="1" applyAlignment="1" applyProtection="1">
      <alignment horizontal="center" vertical="center"/>
      <protection/>
    </xf>
    <xf numFmtId="167" fontId="6" fillId="0" borderId="0" xfId="0" applyNumberFormat="1" applyFont="1" applyAlignment="1" applyProtection="1">
      <alignment horizontal="center" vertical="center"/>
      <protection/>
    </xf>
    <xf numFmtId="168" fontId="13" fillId="0" borderId="17" xfId="0" applyNumberFormat="1" applyFont="1" applyBorder="1" applyAlignment="1" applyProtection="1">
      <alignment horizontal="center" vertical="center"/>
      <protection/>
    </xf>
    <xf numFmtId="168" fontId="13" fillId="0" borderId="12" xfId="0" applyNumberFormat="1" applyFont="1" applyBorder="1" applyAlignment="1" applyProtection="1">
      <alignment horizontal="center" vertical="center"/>
      <protection/>
    </xf>
    <xf numFmtId="168" fontId="13" fillId="0" borderId="15" xfId="0" applyNumberFormat="1" applyFont="1" applyBorder="1" applyAlignment="1" applyProtection="1">
      <alignment horizontal="center" vertical="center"/>
      <protection/>
    </xf>
    <xf numFmtId="168" fontId="13" fillId="0" borderId="11" xfId="0" applyNumberFormat="1" applyFont="1" applyBorder="1" applyAlignment="1" applyProtection="1">
      <alignment horizontal="center" vertical="center"/>
      <protection/>
    </xf>
    <xf numFmtId="168" fontId="13" fillId="0" borderId="0" xfId="0" applyNumberFormat="1" applyFont="1" applyAlignment="1" applyProtection="1">
      <alignment horizontal="center" vertical="center"/>
      <protection/>
    </xf>
    <xf numFmtId="1" fontId="4" fillId="33" borderId="12" xfId="0" applyNumberFormat="1" applyFont="1" applyFill="1" applyBorder="1" applyAlignment="1" applyProtection="1">
      <alignment horizontal="center" vertical="center"/>
      <protection locked="0"/>
    </xf>
    <xf numFmtId="1" fontId="13" fillId="0" borderId="15" xfId="0" applyNumberFormat="1" applyFont="1" applyBorder="1" applyAlignment="1" applyProtection="1">
      <alignment horizontal="center" vertical="center"/>
      <protection/>
    </xf>
    <xf numFmtId="1" fontId="13" fillId="0" borderId="11" xfId="0" applyNumberFormat="1" applyFont="1" applyBorder="1" applyAlignment="1" applyProtection="1">
      <alignment horizontal="center" vertical="center"/>
      <protection/>
    </xf>
    <xf numFmtId="1" fontId="13" fillId="0" borderId="0" xfId="0" applyNumberFormat="1" applyFont="1" applyAlignment="1" applyProtection="1">
      <alignment horizontal="center" vertical="center"/>
      <protection/>
    </xf>
    <xf numFmtId="1" fontId="6" fillId="0" borderId="0" xfId="0" applyNumberFormat="1" applyFont="1" applyAlignment="1" applyProtection="1">
      <alignment horizontal="center" vertical="center"/>
      <protection/>
    </xf>
    <xf numFmtId="0" fontId="4" fillId="34" borderId="0" xfId="0" applyFont="1" applyFill="1" applyAlignment="1">
      <alignment/>
    </xf>
    <xf numFmtId="0" fontId="18" fillId="34" borderId="0" xfId="0" applyFont="1" applyFill="1" applyAlignment="1">
      <alignment/>
    </xf>
    <xf numFmtId="0" fontId="12" fillId="34" borderId="0" xfId="0" applyFont="1" applyFill="1" applyAlignment="1">
      <alignment horizontal="left" wrapText="1"/>
    </xf>
    <xf numFmtId="0" fontId="19" fillId="34" borderId="0" xfId="0" applyFont="1" applyFill="1" applyAlignment="1">
      <alignment/>
    </xf>
    <xf numFmtId="0" fontId="6" fillId="34" borderId="0" xfId="0" applyFont="1" applyFill="1" applyAlignment="1">
      <alignment horizontal="center" vertical="center"/>
    </xf>
    <xf numFmtId="0" fontId="4" fillId="34" borderId="0" xfId="0" applyFont="1" applyFill="1" applyAlignment="1">
      <alignment horizontal="left" wrapText="1"/>
    </xf>
    <xf numFmtId="0" fontId="6" fillId="34" borderId="0" xfId="0" applyFont="1" applyFill="1" applyAlignment="1">
      <alignment/>
    </xf>
    <xf numFmtId="0" fontId="4" fillId="0" borderId="18"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7" fillId="0" borderId="0" xfId="0" applyFont="1" applyAlignment="1" applyProtection="1">
      <alignment horizontal="center" vertical="center"/>
      <protection/>
    </xf>
    <xf numFmtId="0" fontId="6" fillId="34" borderId="0" xfId="0" applyFont="1" applyFill="1" applyAlignment="1">
      <alignment horizontal="left" vertical="center" wrapText="1"/>
    </xf>
    <xf numFmtId="0" fontId="12" fillId="34" borderId="0" xfId="0" applyFont="1" applyFill="1" applyAlignment="1">
      <alignment horizontal="left" wrapText="1"/>
    </xf>
    <xf numFmtId="0" fontId="11" fillId="0" borderId="0" xfId="0" applyFont="1" applyAlignment="1" applyProtection="1">
      <alignment horizontal="center"/>
      <protection/>
    </xf>
    <xf numFmtId="0" fontId="16" fillId="0" borderId="0" xfId="0" applyFont="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4" fillId="0" borderId="21"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6"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0" xfId="0" applyFont="1" applyAlignment="1" applyProtection="1">
      <alignment horizontal="left" wrapText="1"/>
      <protection/>
    </xf>
    <xf numFmtId="0" fontId="13" fillId="0" borderId="15"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13" fillId="0" borderId="26" xfId="0" applyFont="1" applyBorder="1" applyAlignment="1" applyProtection="1">
      <alignment horizontal="left" vertical="center"/>
      <protection/>
    </xf>
    <xf numFmtId="1" fontId="4" fillId="0" borderId="17" xfId="0" applyNumberFormat="1" applyFont="1" applyFill="1" applyBorder="1" applyAlignment="1" applyProtection="1">
      <alignment horizontal="center" vertical="center"/>
      <protection/>
    </xf>
    <xf numFmtId="167" fontId="4" fillId="0" borderId="27" xfId="0" applyNumberFormat="1" applyFont="1" applyFill="1" applyBorder="1" applyAlignment="1" applyProtection="1">
      <alignment horizontal="center" vertical="center"/>
      <protection/>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dxfs count="3">
    <dxf>
      <font>
        <b/>
        <i/>
        <strike val="0"/>
        <color indexed="10"/>
      </font>
    </dxf>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Weight and Balance Chart</a:t>
            </a:r>
          </a:p>
        </c:rich>
      </c:tx>
      <c:layout>
        <c:manualLayout>
          <c:xMode val="factor"/>
          <c:yMode val="factor"/>
          <c:x val="-0.014"/>
          <c:y val="-0.00375"/>
        </c:manualLayout>
      </c:layout>
      <c:spPr>
        <a:noFill/>
        <a:ln>
          <a:noFill/>
        </a:ln>
      </c:spPr>
    </c:title>
    <c:plotArea>
      <c:layout>
        <c:manualLayout>
          <c:xMode val="edge"/>
          <c:yMode val="edge"/>
          <c:x val="0.03275"/>
          <c:y val="0.06475"/>
          <c:w val="0.96125"/>
          <c:h val="0.832"/>
        </c:manualLayout>
      </c:layout>
      <c:scatterChart>
        <c:scatterStyle val="lineMarker"/>
        <c:varyColors val="0"/>
        <c:ser>
          <c:idx val="2"/>
          <c:order val="0"/>
          <c:tx>
            <c:v>Envelope</c:v>
          </c:tx>
          <c:spPr>
            <a:ln w="254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'N5886M'!$C$27:$C$32</c:f>
              <c:numCache/>
            </c:numRef>
          </c:xVal>
          <c:yVal>
            <c:numRef>
              <c:f>'N5886M'!$B$27:$B$32</c:f>
              <c:numCache/>
            </c:numRef>
          </c:yVal>
          <c:smooth val="0"/>
        </c:ser>
        <c:ser>
          <c:idx val="0"/>
          <c:order val="1"/>
          <c:tx>
            <c:v>Takeof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24242"/>
              </a:solidFill>
              <a:ln>
                <a:solidFill>
                  <a:srgbClr val="424242"/>
                </a:solidFill>
              </a:ln>
            </c:spPr>
          </c:marker>
          <c:xVal>
            <c:numRef>
              <c:f>'N5886M'!$E$19</c:f>
              <c:numCache/>
            </c:numRef>
          </c:xVal>
          <c:yVal>
            <c:numRef>
              <c:f>'N5886M'!$D$19</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424242"/>
              </a:solidFill>
              <a:ln>
                <a:solidFill>
                  <a:srgbClr val="424242"/>
                </a:solidFill>
              </a:ln>
            </c:spPr>
          </c:marker>
          <c:xVal>
            <c:numRef>
              <c:f>'N5886M'!$E$21</c:f>
              <c:numCache/>
            </c:numRef>
          </c:xVal>
          <c:yVal>
            <c:numRef>
              <c:f>'N5886M'!$D$21</c:f>
              <c:numCache/>
            </c:numRef>
          </c:yVal>
          <c:smooth val="0"/>
        </c:ser>
        <c:ser>
          <c:idx val="3"/>
          <c:order val="3"/>
          <c:tx>
            <c:v>Fuel Burn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('N5886M'!$E$19,'N5886M'!$E$21)</c:f>
              <c:numCache/>
            </c:numRef>
          </c:xVal>
          <c:yVal>
            <c:numRef>
              <c:f>('N5886M'!$D$19,'N5886M'!$D$21)</c:f>
              <c:numCache/>
            </c:numRef>
          </c:yVal>
          <c:smooth val="0"/>
        </c:ser>
        <c:axId val="51079186"/>
        <c:axId val="57059491"/>
      </c:scatterChart>
      <c:valAx>
        <c:axId val="51079186"/>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5"/>
              <c:y val="-0.002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57059491"/>
        <c:crosses val="autoZero"/>
        <c:crossBetween val="midCat"/>
        <c:dispUnits/>
        <c:majorUnit val="2"/>
        <c:minorUnit val="0.5"/>
      </c:valAx>
      <c:valAx>
        <c:axId val="57059491"/>
        <c:scaling>
          <c:orientation val="minMax"/>
          <c:max val="32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0725"/>
              <c:y val="0.00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51079186"/>
        <c:crosses val="autoZero"/>
        <c:crossBetween val="midCat"/>
        <c:dispUnits/>
        <c:majorUnit val="200"/>
        <c:minorUnit val="50"/>
      </c:valAx>
      <c:spPr>
        <a:noFill/>
        <a:ln w="12700">
          <a:solidFill>
            <a:srgbClr val="000000"/>
          </a:solidFill>
        </a:ln>
      </c:spPr>
    </c:plotArea>
    <c:legend>
      <c:legendPos val="r"/>
      <c:layout>
        <c:manualLayout>
          <c:xMode val="edge"/>
          <c:yMode val="edge"/>
          <c:x val="0.01075"/>
          <c:y val="0.9625"/>
          <c:w val="0.9675"/>
          <c:h val="0.03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0</xdr:rowOff>
    </xdr:from>
    <xdr:to>
      <xdr:col>2</xdr:col>
      <xdr:colOff>438150</xdr:colOff>
      <xdr:row>7</xdr:row>
      <xdr:rowOff>142875</xdr:rowOff>
    </xdr:to>
    <xdr:pic>
      <xdr:nvPicPr>
        <xdr:cNvPr id="1" name="Picture 1" descr="CD Splash"/>
        <xdr:cNvPicPr preferRelativeResize="1">
          <a:picLocks noChangeAspect="1"/>
        </xdr:cNvPicPr>
      </xdr:nvPicPr>
      <xdr:blipFill>
        <a:blip r:embed="rId1"/>
        <a:stretch>
          <a:fillRect/>
        </a:stretch>
      </xdr:blipFill>
      <xdr:spPr>
        <a:xfrm>
          <a:off x="209550" y="161925"/>
          <a:ext cx="121920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714375</xdr:colOff>
      <xdr:row>4</xdr:row>
      <xdr:rowOff>57150</xdr:rowOff>
    </xdr:to>
    <xdr:pic>
      <xdr:nvPicPr>
        <xdr:cNvPr id="1" name="Picture 1" descr="CD Splash"/>
        <xdr:cNvPicPr preferRelativeResize="1">
          <a:picLocks noChangeAspect="1"/>
        </xdr:cNvPicPr>
      </xdr:nvPicPr>
      <xdr:blipFill>
        <a:blip r:embed="rId1"/>
        <a:stretch>
          <a:fillRect/>
        </a:stretch>
      </xdr:blipFill>
      <xdr:spPr>
        <a:xfrm>
          <a:off x="0" y="19050"/>
          <a:ext cx="714375" cy="876300"/>
        </a:xfrm>
        <a:prstGeom prst="rect">
          <a:avLst/>
        </a:prstGeom>
        <a:noFill/>
        <a:ln w="9525" cmpd="sng">
          <a:noFill/>
        </a:ln>
      </xdr:spPr>
    </xdr:pic>
    <xdr:clientData/>
  </xdr:twoCellAnchor>
  <xdr:twoCellAnchor>
    <xdr:from>
      <xdr:col>0</xdr:col>
      <xdr:colOff>28575</xdr:colOff>
      <xdr:row>21</xdr:row>
      <xdr:rowOff>38100</xdr:rowOff>
    </xdr:from>
    <xdr:to>
      <xdr:col>6</xdr:col>
      <xdr:colOff>19050</xdr:colOff>
      <xdr:row>46</xdr:row>
      <xdr:rowOff>19050</xdr:rowOff>
    </xdr:to>
    <xdr:graphicFrame>
      <xdr:nvGraphicFramePr>
        <xdr:cNvPr id="2" name="Chart 2"/>
        <xdr:cNvGraphicFramePr/>
      </xdr:nvGraphicFramePr>
      <xdr:xfrm>
        <a:off x="28575" y="4124325"/>
        <a:ext cx="4867275" cy="4029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N21"/>
  <sheetViews>
    <sheetView zoomScalePageLayoutView="0" workbookViewId="0" topLeftCell="B1">
      <selection activeCell="C12" sqref="C12:N12"/>
    </sheetView>
  </sheetViews>
  <sheetFormatPr defaultColWidth="9.140625" defaultRowHeight="12.75"/>
  <cols>
    <col min="1" max="1" width="9.140625" style="35" customWidth="1"/>
    <col min="2" max="2" width="5.7109375" style="35" customWidth="1"/>
    <col min="3" max="16384" width="9.140625" style="35" customWidth="1"/>
  </cols>
  <sheetData>
    <row r="2" ht="33.75">
      <c r="D2" s="36" t="s">
        <v>27</v>
      </c>
    </row>
    <row r="3" ht="12.75"/>
    <row r="4" spans="4:14" ht="15.75" customHeight="1">
      <c r="D4" s="47" t="s">
        <v>31</v>
      </c>
      <c r="E4" s="47"/>
      <c r="F4" s="47"/>
      <c r="G4" s="47"/>
      <c r="H4" s="47"/>
      <c r="I4" s="47"/>
      <c r="J4" s="47"/>
      <c r="K4" s="47"/>
      <c r="L4" s="47"/>
      <c r="M4" s="47"/>
      <c r="N4" s="47"/>
    </row>
    <row r="5" spans="4:14" ht="12.75">
      <c r="D5" s="47"/>
      <c r="E5" s="47"/>
      <c r="F5" s="47"/>
      <c r="G5" s="47"/>
      <c r="H5" s="47"/>
      <c r="I5" s="47"/>
      <c r="J5" s="47"/>
      <c r="K5" s="47"/>
      <c r="L5" s="47"/>
      <c r="M5" s="47"/>
      <c r="N5" s="47"/>
    </row>
    <row r="6" spans="4:14" ht="15.75">
      <c r="D6" s="37"/>
      <c r="E6" s="37"/>
      <c r="F6" s="37"/>
      <c r="G6" s="37"/>
      <c r="H6" s="37"/>
      <c r="I6" s="37"/>
      <c r="J6" s="37"/>
      <c r="K6" s="37"/>
      <c r="L6" s="37"/>
      <c r="M6" s="37"/>
      <c r="N6" s="37"/>
    </row>
    <row r="7" spans="4:14" ht="15.75" customHeight="1">
      <c r="D7" s="47" t="s">
        <v>28</v>
      </c>
      <c r="E7" s="47"/>
      <c r="F7" s="47"/>
      <c r="G7" s="47"/>
      <c r="H7" s="47"/>
      <c r="I7" s="47"/>
      <c r="J7" s="47"/>
      <c r="K7" s="47"/>
      <c r="L7" s="47"/>
      <c r="M7" s="47"/>
      <c r="N7" s="47"/>
    </row>
    <row r="8" spans="4:14" ht="12.75">
      <c r="D8" s="47"/>
      <c r="E8" s="47"/>
      <c r="F8" s="47"/>
      <c r="G8" s="47"/>
      <c r="H8" s="47"/>
      <c r="I8" s="47"/>
      <c r="J8" s="47"/>
      <c r="K8" s="47"/>
      <c r="L8" s="47"/>
      <c r="M8" s="47"/>
      <c r="N8" s="47"/>
    </row>
    <row r="9" spans="4:14" ht="15">
      <c r="D9" s="37"/>
      <c r="E9" s="37"/>
      <c r="F9" s="37"/>
      <c r="G9" s="37"/>
      <c r="H9" s="37"/>
      <c r="I9" s="37"/>
      <c r="J9" s="37"/>
      <c r="K9" s="37"/>
      <c r="L9" s="37"/>
      <c r="M9" s="37"/>
      <c r="N9" s="37"/>
    </row>
    <row r="10" ht="21">
      <c r="B10" s="38" t="s">
        <v>29</v>
      </c>
    </row>
    <row r="11" spans="2:14" ht="30" customHeight="1">
      <c r="B11" s="39">
        <v>1</v>
      </c>
      <c r="C11" s="46" t="s">
        <v>42</v>
      </c>
      <c r="D11" s="46"/>
      <c r="E11" s="46"/>
      <c r="F11" s="46"/>
      <c r="G11" s="46"/>
      <c r="H11" s="46"/>
      <c r="I11" s="46"/>
      <c r="J11" s="46"/>
      <c r="K11" s="46"/>
      <c r="L11" s="46"/>
      <c r="M11" s="46"/>
      <c r="N11" s="46"/>
    </row>
    <row r="12" spans="2:14" ht="30" customHeight="1">
      <c r="B12" s="39">
        <v>2</v>
      </c>
      <c r="C12" s="46" t="s">
        <v>37</v>
      </c>
      <c r="D12" s="46"/>
      <c r="E12" s="46"/>
      <c r="F12" s="46"/>
      <c r="G12" s="46"/>
      <c r="H12" s="46"/>
      <c r="I12" s="46"/>
      <c r="J12" s="46"/>
      <c r="K12" s="46"/>
      <c r="L12" s="46"/>
      <c r="M12" s="46"/>
      <c r="N12" s="46"/>
    </row>
    <row r="13" spans="2:14" ht="30" customHeight="1">
      <c r="B13" s="39">
        <v>3</v>
      </c>
      <c r="C13" s="46" t="s">
        <v>30</v>
      </c>
      <c r="D13" s="46"/>
      <c r="E13" s="46"/>
      <c r="F13" s="46"/>
      <c r="G13" s="46"/>
      <c r="H13" s="46"/>
      <c r="I13" s="46"/>
      <c r="J13" s="46"/>
      <c r="K13" s="46"/>
      <c r="L13" s="46"/>
      <c r="M13" s="46"/>
      <c r="N13" s="46"/>
    </row>
    <row r="14" spans="3:14" ht="12.75">
      <c r="C14" s="40"/>
      <c r="D14" s="40"/>
      <c r="E14" s="40"/>
      <c r="F14" s="40"/>
      <c r="G14" s="40"/>
      <c r="H14" s="40"/>
      <c r="I14" s="40"/>
      <c r="J14" s="40"/>
      <c r="K14" s="40"/>
      <c r="L14" s="40"/>
      <c r="M14" s="40"/>
      <c r="N14" s="40"/>
    </row>
    <row r="15" spans="2:14" ht="21">
      <c r="B15" s="38" t="s">
        <v>32</v>
      </c>
      <c r="C15" s="40"/>
      <c r="D15" s="40"/>
      <c r="E15" s="40"/>
      <c r="F15" s="40"/>
      <c r="G15" s="40"/>
      <c r="H15" s="40"/>
      <c r="I15" s="40"/>
      <c r="J15" s="40"/>
      <c r="K15" s="40"/>
      <c r="L15" s="40"/>
      <c r="M15" s="40"/>
      <c r="N15" s="40"/>
    </row>
    <row r="16" spans="2:14" ht="52.5" customHeight="1">
      <c r="B16" s="39" t="s">
        <v>33</v>
      </c>
      <c r="C16" s="46" t="s">
        <v>38</v>
      </c>
      <c r="D16" s="46"/>
      <c r="E16" s="46"/>
      <c r="F16" s="46"/>
      <c r="G16" s="46"/>
      <c r="H16" s="46"/>
      <c r="I16" s="46"/>
      <c r="J16" s="46"/>
      <c r="K16" s="46"/>
      <c r="L16" s="46"/>
      <c r="M16" s="46"/>
      <c r="N16" s="46"/>
    </row>
    <row r="17" spans="2:14" ht="35.25" customHeight="1">
      <c r="B17" s="39" t="s">
        <v>33</v>
      </c>
      <c r="C17" s="46" t="s">
        <v>34</v>
      </c>
      <c r="D17" s="46"/>
      <c r="E17" s="46"/>
      <c r="F17" s="46"/>
      <c r="G17" s="46"/>
      <c r="H17" s="46"/>
      <c r="I17" s="46"/>
      <c r="J17" s="46"/>
      <c r="K17" s="46"/>
      <c r="L17" s="46"/>
      <c r="M17" s="46"/>
      <c r="N17" s="46"/>
    </row>
    <row r="18" spans="2:14" ht="22.5" customHeight="1">
      <c r="B18" s="39" t="s">
        <v>33</v>
      </c>
      <c r="C18" s="46" t="s">
        <v>36</v>
      </c>
      <c r="D18" s="46"/>
      <c r="E18" s="46"/>
      <c r="F18" s="46"/>
      <c r="G18" s="46"/>
      <c r="H18" s="46"/>
      <c r="I18" s="46"/>
      <c r="J18" s="46"/>
      <c r="K18" s="46"/>
      <c r="L18" s="46"/>
      <c r="M18" s="46"/>
      <c r="N18" s="46"/>
    </row>
    <row r="21" ht="12.75">
      <c r="B21" s="41" t="s">
        <v>40</v>
      </c>
    </row>
  </sheetData>
  <sheetProtection selectLockedCells="1" selectUnlockedCells="1"/>
  <mergeCells count="8">
    <mergeCell ref="C18:N18"/>
    <mergeCell ref="C11:N11"/>
    <mergeCell ref="C12:N12"/>
    <mergeCell ref="C13:N13"/>
    <mergeCell ref="D4:N5"/>
    <mergeCell ref="D7:N8"/>
    <mergeCell ref="C16:N16"/>
    <mergeCell ref="C17:N17"/>
  </mergeCells>
  <printOptions/>
  <pageMargins left="0.75" right="0.75" top="1" bottom="1" header="0.5" footer="0.5"/>
  <pageSetup fitToHeight="1" fitToWidth="1" horizontalDpi="1200" verticalDpi="1200" orientation="portrait"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tabSelected="1" zoomScalePageLayoutView="0" workbookViewId="0" topLeftCell="A1">
      <selection activeCell="D9" sqref="D9"/>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customWidth="1"/>
    <col min="11" max="11" width="9.140625" style="1" customWidth="1"/>
    <col min="12" max="16384" width="9.140625" style="1" customWidth="1"/>
  </cols>
  <sheetData>
    <row r="1" spans="1:7" ht="16.5" customHeight="1">
      <c r="A1" s="48" t="s">
        <v>13</v>
      </c>
      <c r="B1" s="48"/>
      <c r="C1" s="48"/>
      <c r="D1" s="48"/>
      <c r="E1" s="48"/>
      <c r="F1" s="48"/>
      <c r="G1" s="12"/>
    </row>
    <row r="2" spans="1:7" ht="16.5" customHeight="1">
      <c r="A2" s="6"/>
      <c r="B2" s="6"/>
      <c r="C2" s="7"/>
      <c r="D2" s="6"/>
      <c r="F2" s="11"/>
      <c r="G2" s="11"/>
    </row>
    <row r="3" spans="1:7" ht="16.5" customHeight="1">
      <c r="A3" s="6"/>
      <c r="B3" s="6"/>
      <c r="C3" s="15" t="s">
        <v>5</v>
      </c>
      <c r="D3" s="19" t="s">
        <v>41</v>
      </c>
      <c r="F3" s="49" t="s">
        <v>23</v>
      </c>
      <c r="G3" s="11"/>
    </row>
    <row r="4" spans="1:7" ht="16.5" customHeight="1">
      <c r="A4" s="6"/>
      <c r="B4" s="6"/>
      <c r="C4" s="15" t="s">
        <v>22</v>
      </c>
      <c r="D4" s="14" t="s">
        <v>26</v>
      </c>
      <c r="F4" s="49"/>
      <c r="G4" s="11"/>
    </row>
    <row r="5" spans="5:10" ht="12.75" customHeight="1">
      <c r="E5" s="11"/>
      <c r="F5" s="11"/>
      <c r="G5" s="11"/>
      <c r="J5" s="2"/>
    </row>
    <row r="6" spans="1:10" ht="12.75" customHeight="1">
      <c r="A6" s="50" t="s">
        <v>0</v>
      </c>
      <c r="B6" s="50"/>
      <c r="C6" s="50" t="s">
        <v>17</v>
      </c>
      <c r="D6" s="52" t="s">
        <v>10</v>
      </c>
      <c r="E6" s="52" t="s">
        <v>11</v>
      </c>
      <c r="F6" s="52" t="s">
        <v>12</v>
      </c>
      <c r="G6" s="8"/>
      <c r="J6" s="9"/>
    </row>
    <row r="7" spans="1:10" ht="13.5" thickBot="1">
      <c r="A7" s="51"/>
      <c r="B7" s="51"/>
      <c r="C7" s="51"/>
      <c r="D7" s="51"/>
      <c r="E7" s="51"/>
      <c r="F7" s="51"/>
      <c r="J7" s="9"/>
    </row>
    <row r="8" spans="1:10" ht="12.75">
      <c r="A8" s="53" t="s">
        <v>24</v>
      </c>
      <c r="B8" s="54"/>
      <c r="C8" s="55"/>
      <c r="D8" s="67">
        <v>2210</v>
      </c>
      <c r="E8" s="25">
        <f>F8/D8*1000</f>
        <v>141.2162895927602</v>
      </c>
      <c r="F8" s="68">
        <v>312.088</v>
      </c>
      <c r="J8" s="9"/>
    </row>
    <row r="9" spans="1:10" ht="12.75">
      <c r="A9" s="56" t="s">
        <v>3</v>
      </c>
      <c r="B9" s="57"/>
      <c r="C9" s="58"/>
      <c r="D9" s="30">
        <v>0</v>
      </c>
      <c r="E9" s="26">
        <v>143.5</v>
      </c>
      <c r="F9" s="20">
        <f>(D9*E9)/1000</f>
        <v>0</v>
      </c>
      <c r="J9" s="10"/>
    </row>
    <row r="10" spans="1:10" ht="12.75">
      <c r="A10" s="56" t="s">
        <v>6</v>
      </c>
      <c r="B10" s="57"/>
      <c r="C10" s="58"/>
      <c r="D10" s="30">
        <v>0</v>
      </c>
      <c r="E10" s="26">
        <v>143.5</v>
      </c>
      <c r="F10" s="20">
        <f>(D10*E10)/1000</f>
        <v>0</v>
      </c>
      <c r="J10" s="10"/>
    </row>
    <row r="11" spans="1:10" ht="12.75">
      <c r="A11" s="56" t="s">
        <v>15</v>
      </c>
      <c r="B11" s="57"/>
      <c r="C11" s="58"/>
      <c r="D11" s="30">
        <v>0</v>
      </c>
      <c r="E11" s="26">
        <v>180</v>
      </c>
      <c r="F11" s="20">
        <f>(D11*E11)/1000</f>
        <v>0</v>
      </c>
      <c r="J11" s="9"/>
    </row>
    <row r="12" spans="1:10" ht="12.75">
      <c r="A12" s="42" t="s">
        <v>16</v>
      </c>
      <c r="B12" s="43"/>
      <c r="C12" s="44"/>
      <c r="D12" s="30">
        <v>0</v>
      </c>
      <c r="E12" s="26">
        <v>180</v>
      </c>
      <c r="F12" s="20">
        <f>(D12*E12)/1000</f>
        <v>0</v>
      </c>
      <c r="J12" s="9"/>
    </row>
    <row r="13" spans="1:6" ht="13.5" customHeight="1">
      <c r="A13" s="56" t="s">
        <v>39</v>
      </c>
      <c r="B13" s="57"/>
      <c r="C13" s="58"/>
      <c r="D13" s="30">
        <v>0</v>
      </c>
      <c r="E13" s="26">
        <v>180</v>
      </c>
      <c r="F13" s="20">
        <f>(D13*E13)/1000</f>
        <v>0</v>
      </c>
    </row>
    <row r="14" spans="1:6" ht="13.5" thickBot="1">
      <c r="A14" s="56" t="s">
        <v>21</v>
      </c>
      <c r="B14" s="57"/>
      <c r="C14" s="58"/>
      <c r="D14" s="30">
        <v>0</v>
      </c>
      <c r="E14" s="26">
        <v>208</v>
      </c>
      <c r="F14" s="20">
        <f>(D14*E14)/1000</f>
        <v>0</v>
      </c>
    </row>
    <row r="15" spans="1:10" ht="24" customHeight="1" thickBot="1">
      <c r="A15" s="63" t="s">
        <v>14</v>
      </c>
      <c r="B15" s="63"/>
      <c r="C15" s="63"/>
      <c r="D15" s="31">
        <f>SUM(D8:D14)</f>
        <v>2210</v>
      </c>
      <c r="E15" s="27">
        <f>F15*1000/D15</f>
        <v>141.21628959276018</v>
      </c>
      <c r="F15" s="21">
        <f>SUM(F8:F14)</f>
        <v>312.088</v>
      </c>
      <c r="J15" s="10"/>
    </row>
    <row r="16" spans="1:6" ht="13.5" thickBot="1">
      <c r="A16" s="64" t="s">
        <v>25</v>
      </c>
      <c r="B16" s="65"/>
      <c r="C16" s="16">
        <v>56</v>
      </c>
      <c r="D16" s="32">
        <f>C16*6</f>
        <v>336</v>
      </c>
      <c r="E16" s="28">
        <v>153.8</v>
      </c>
      <c r="F16" s="22">
        <f>(D16*E16)/1000</f>
        <v>51.6768</v>
      </c>
    </row>
    <row r="17" spans="1:6" ht="13.5" customHeight="1">
      <c r="A17" s="66" t="s">
        <v>7</v>
      </c>
      <c r="B17" s="66"/>
      <c r="C17" s="66"/>
      <c r="D17" s="33">
        <f>SUM(D15,D16)</f>
        <v>2546</v>
      </c>
      <c r="E17" s="29">
        <f>F17*1000/D17</f>
        <v>142.87698350353497</v>
      </c>
      <c r="F17" s="23">
        <f>SUM(F15,F16)</f>
        <v>363.76480000000004</v>
      </c>
    </row>
    <row r="18" spans="1:6" ht="13.5" customHeight="1">
      <c r="A18" s="60" t="s">
        <v>35</v>
      </c>
      <c r="B18" s="60"/>
      <c r="C18" s="60"/>
      <c r="D18" s="33">
        <v>-6</v>
      </c>
      <c r="E18" s="29">
        <v>153.8</v>
      </c>
      <c r="F18" s="23">
        <f>D18*E18/1000</f>
        <v>-0.9228000000000001</v>
      </c>
    </row>
    <row r="19" spans="1:6" ht="24" customHeight="1">
      <c r="A19" s="59" t="s">
        <v>8</v>
      </c>
      <c r="B19" s="59"/>
      <c r="C19" s="59"/>
      <c r="D19" s="34">
        <f>D17+D18</f>
        <v>2540</v>
      </c>
      <c r="E19" s="18">
        <f>F19/D19*1000</f>
        <v>142.85118110236223</v>
      </c>
      <c r="F19" s="24">
        <f>F17+F18</f>
        <v>362.84200000000004</v>
      </c>
    </row>
    <row r="20" spans="1:6" ht="13.5" customHeight="1">
      <c r="A20" s="60" t="s">
        <v>4</v>
      </c>
      <c r="B20" s="61"/>
      <c r="C20" s="17">
        <v>0</v>
      </c>
      <c r="D20" s="33">
        <f>-C20*6</f>
        <v>0</v>
      </c>
      <c r="E20" s="29">
        <v>153.8</v>
      </c>
      <c r="F20" s="23">
        <f>D20*E20/1000</f>
        <v>0</v>
      </c>
    </row>
    <row r="21" spans="1:6" s="2" customFormat="1" ht="24" customHeight="1">
      <c r="A21" s="59" t="s">
        <v>9</v>
      </c>
      <c r="B21" s="59"/>
      <c r="C21" s="59"/>
      <c r="D21" s="34">
        <f>D19+D20</f>
        <v>2540</v>
      </c>
      <c r="E21" s="18">
        <f>F21/D21*1000</f>
        <v>142.85118110236223</v>
      </c>
      <c r="F21" s="24">
        <f>F19+F20</f>
        <v>362.84200000000004</v>
      </c>
    </row>
    <row r="24" ht="12.75">
      <c r="F24" s="2"/>
    </row>
    <row r="25" spans="2:6" ht="12.75">
      <c r="B25" s="2" t="s">
        <v>19</v>
      </c>
      <c r="D25" s="2"/>
      <c r="F25" s="2"/>
    </row>
    <row r="26" spans="2:6" ht="12.75">
      <c r="B26" s="5" t="s">
        <v>1</v>
      </c>
      <c r="C26" s="5" t="s">
        <v>2</v>
      </c>
      <c r="F26" s="4"/>
    </row>
    <row r="27" spans="2:6" ht="12.75">
      <c r="B27" s="5">
        <v>2100</v>
      </c>
      <c r="C27" s="5">
        <v>137.8</v>
      </c>
      <c r="E27" s="4"/>
      <c r="F27" s="3"/>
    </row>
    <row r="28" spans="2:6" ht="12.75">
      <c r="B28" s="5">
        <v>2700</v>
      </c>
      <c r="C28" s="5">
        <v>139.1</v>
      </c>
      <c r="F28" s="4"/>
    </row>
    <row r="29" spans="2:6" ht="12.75">
      <c r="B29" s="5">
        <v>3050</v>
      </c>
      <c r="C29" s="5">
        <v>141.4</v>
      </c>
      <c r="F29" s="4"/>
    </row>
    <row r="30" spans="2:6" ht="12.75">
      <c r="B30" s="5">
        <v>3050</v>
      </c>
      <c r="C30" s="5">
        <v>148.1</v>
      </c>
      <c r="F30" s="4"/>
    </row>
    <row r="31" spans="2:3" ht="12.75">
      <c r="B31" s="5">
        <v>2100</v>
      </c>
      <c r="C31" s="5">
        <v>148.1</v>
      </c>
    </row>
    <row r="32" spans="2:3" ht="12.75">
      <c r="B32" s="5">
        <v>2100</v>
      </c>
      <c r="C32" s="5">
        <v>137.8</v>
      </c>
    </row>
    <row r="35" spans="4:5" ht="12.75">
      <c r="D35" s="5"/>
      <c r="E35" s="5"/>
    </row>
    <row r="47" spans="1:7" ht="12.75" customHeight="1">
      <c r="A47" s="62" t="s">
        <v>18</v>
      </c>
      <c r="B47" s="62"/>
      <c r="C47" s="62"/>
      <c r="D47" s="62"/>
      <c r="E47" s="62"/>
      <c r="F47" s="62"/>
      <c r="G47" s="13"/>
    </row>
    <row r="48" spans="1:6" ht="12.75">
      <c r="A48" s="62"/>
      <c r="B48" s="62"/>
      <c r="C48" s="62"/>
      <c r="D48" s="62"/>
      <c r="E48" s="62"/>
      <c r="F48" s="62"/>
    </row>
    <row r="49" spans="1:6" ht="12.75">
      <c r="A49" s="62"/>
      <c r="B49" s="62"/>
      <c r="C49" s="62"/>
      <c r="D49" s="62"/>
      <c r="E49" s="62"/>
      <c r="F49" s="62"/>
    </row>
    <row r="50" ht="12.75">
      <c r="F50" s="45" t="s">
        <v>20</v>
      </c>
    </row>
  </sheetData>
  <sheetProtection sheet="1" objects="1" scenarios="1" selectLockedCells="1"/>
  <mergeCells count="21">
    <mergeCell ref="A1:F1"/>
    <mergeCell ref="A6:B7"/>
    <mergeCell ref="D6:D7"/>
    <mergeCell ref="E6:E7"/>
    <mergeCell ref="F6:F7"/>
    <mergeCell ref="F3:F4"/>
    <mergeCell ref="A14:C14"/>
    <mergeCell ref="C6:C7"/>
    <mergeCell ref="A15:C15"/>
    <mergeCell ref="A16:B16"/>
    <mergeCell ref="A8:C8"/>
    <mergeCell ref="A9:C9"/>
    <mergeCell ref="A10:C10"/>
    <mergeCell ref="A11:C11"/>
    <mergeCell ref="A13:C13"/>
    <mergeCell ref="A17:C17"/>
    <mergeCell ref="A18:C18"/>
    <mergeCell ref="A19:C19"/>
    <mergeCell ref="A47:F49"/>
    <mergeCell ref="A20:B20"/>
    <mergeCell ref="A21:C21"/>
  </mergeCells>
  <conditionalFormatting sqref="D21">
    <cfRule type="cellIs" priority="1" dxfId="2" operator="greaterThan" stopIfTrue="1">
      <formula>3400</formula>
    </cfRule>
  </conditionalFormatting>
  <conditionalFormatting sqref="D19">
    <cfRule type="cellIs" priority="2" dxfId="2" operator="greaterThan" stopIfTrue="1">
      <formula>3050</formula>
    </cfRule>
  </conditionalFormatting>
  <dataValidations count="2">
    <dataValidation type="whole" operator="lessThanOrEqual" allowBlank="1" showInputMessage="1" showErrorMessage="1" errorTitle="Fuel Load" error="Maximum fuel load is 56 usable gallons" sqref="C16">
      <formula1>56</formula1>
    </dataValidation>
    <dataValidation type="whole" operator="lessThanOrEqual" allowBlank="1" showInputMessage="1" showErrorMessage="1" errorTitle="Baggage" error="Maximum weight in baggage compartment is 130 pounds" sqref="D14">
      <formula1>130</formula1>
    </dataValidation>
  </dataValidations>
  <printOptions horizontalCentered="1" verticalCentered="1"/>
  <pageMargins left="0.5" right="0.5" top="0.5" bottom="0.5"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Travis Klumb</dc:creator>
  <cp:keywords/>
  <dc:description/>
  <cp:lastModifiedBy>Matt Dahline</cp:lastModifiedBy>
  <cp:lastPrinted>2011-02-10T16:16:01Z</cp:lastPrinted>
  <dcterms:created xsi:type="dcterms:W3CDTF">1999-11-23T17:40:02Z</dcterms:created>
  <dcterms:modified xsi:type="dcterms:W3CDTF">2014-05-28T19:03:54Z</dcterms:modified>
  <cp:category/>
  <cp:version/>
  <cp:contentType/>
  <cp:contentStatus/>
</cp:coreProperties>
</file>